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. Saul\Dropbox\Marketing\Extrusion-Training\15_Druckluft_Automat\"/>
    </mc:Choice>
  </mc:AlternateContent>
  <bookViews>
    <workbookView xWindow="0" yWindow="0" windowWidth="25200" windowHeight="11025" activeTab="1"/>
  </bookViews>
  <sheets>
    <sheet name="Druckabfallmessung" sheetId="1" r:id="rId1"/>
    <sheet name="Lastganganalys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E7" i="2" s="1"/>
  <c r="E12" i="1"/>
  <c r="E6" i="1"/>
  <c r="E7" i="1" s="1"/>
  <c r="E13" i="2" l="1"/>
  <c r="E14" i="2"/>
  <c r="E17" i="1"/>
  <c r="E18" i="1" s="1"/>
</calcChain>
</file>

<file path=xl/sharedStrings.xml><?xml version="1.0" encoding="utf-8"?>
<sst xmlns="http://schemas.openxmlformats.org/spreadsheetml/2006/main" count="54" uniqueCount="33">
  <si>
    <t>Druckabfallmessung</t>
  </si>
  <si>
    <t>[bar]</t>
  </si>
  <si>
    <t>Uhrzeit</t>
  </si>
  <si>
    <t>Messzeit [min]</t>
  </si>
  <si>
    <t>[hh:min]</t>
  </si>
  <si>
    <t>Messung 1</t>
  </si>
  <si>
    <t>Messung 2</t>
  </si>
  <si>
    <t>Messzeitraum in Stunden und Minuten</t>
  </si>
  <si>
    <t>Messzeitraum in Minuten</t>
  </si>
  <si>
    <t>[m³]</t>
  </si>
  <si>
    <t>Leckagemenge</t>
  </si>
  <si>
    <t>[Nm³/min]</t>
  </si>
  <si>
    <t>Volumen des Druckspeichers</t>
  </si>
  <si>
    <t>Länge des Leitungsnetzes</t>
  </si>
  <si>
    <t>Durchschnittliche Rohrdurchmesser</t>
  </si>
  <si>
    <t>[mm]</t>
  </si>
  <si>
    <t>[m]</t>
  </si>
  <si>
    <t>Gesamtvolumen (Speicher + Netz)</t>
  </si>
  <si>
    <t xml:space="preserve">Spez. Kompressorleistung </t>
  </si>
  <si>
    <t>[kWh/Nm³]</t>
  </si>
  <si>
    <t xml:space="preserve">Strompreis </t>
  </si>
  <si>
    <t>Jahreskosten</t>
  </si>
  <si>
    <t>[€/a]</t>
  </si>
  <si>
    <t>[€/kWh]</t>
  </si>
  <si>
    <t>Produktionszeit pro Jahr</t>
  </si>
  <si>
    <t>[h/a]</t>
  </si>
  <si>
    <t>ROT = Berechnungsfelder</t>
  </si>
  <si>
    <t>Grau = Eingabefelder</t>
  </si>
  <si>
    <t>Lastganganalyse</t>
  </si>
  <si>
    <t>Druckwert</t>
  </si>
  <si>
    <t>Uhrzeit der Messung</t>
  </si>
  <si>
    <t>Zählerstand</t>
  </si>
  <si>
    <t>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</si>
</sst>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70" formatCode="0.000"/>
    <numFmt numFmtId="171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3" borderId="0" xfId="0" applyFill="1"/>
    <xf numFmtId="170" fontId="0" fillId="0" borderId="0" xfId="0" applyNumberFormat="1"/>
    <xf numFmtId="20" fontId="0" fillId="4" borderId="0" xfId="0" applyNumberFormat="1" applyFill="1"/>
    <xf numFmtId="0" fontId="0" fillId="4" borderId="0" xfId="0" applyNumberFormat="1" applyFill="1"/>
    <xf numFmtId="170" fontId="0" fillId="4" borderId="0" xfId="0" applyNumberFormat="1" applyFill="1"/>
    <xf numFmtId="44" fontId="0" fillId="4" borderId="0" xfId="0" applyNumberFormat="1" applyFill="1"/>
    <xf numFmtId="0" fontId="2" fillId="2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4" fillId="3" borderId="0" xfId="0" applyFont="1" applyFill="1"/>
    <xf numFmtId="0" fontId="0" fillId="2" borderId="1" xfId="0" applyFill="1" applyBorder="1"/>
    <xf numFmtId="0" fontId="0" fillId="2" borderId="2" xfId="0" applyFill="1" applyBorder="1"/>
    <xf numFmtId="20" fontId="0" fillId="2" borderId="3" xfId="0" applyNumberFormat="1" applyFill="1" applyBorder="1"/>
    <xf numFmtId="2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171" fontId="0" fillId="2" borderId="5" xfId="0" applyNumberFormat="1" applyFill="1" applyBorder="1"/>
    <xf numFmtId="44" fontId="0" fillId="2" borderId="6" xfId="1" applyFont="1" applyFill="1" applyBorder="1"/>
    <xf numFmtId="3" fontId="0" fillId="2" borderId="7" xfId="1" applyNumberFormat="1" applyFont="1" applyFill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Druckabfall im Messzeitraum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Druck im Speicher [bar]</c:v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Druckabfallmessung!$E$4:$F$4</c:f>
              <c:numCache>
                <c:formatCode>h:mm</c:formatCode>
                <c:ptCount val="2"/>
                <c:pt idx="0">
                  <c:v>0.3125</c:v>
                </c:pt>
                <c:pt idx="1">
                  <c:v>0.31597222222222221</c:v>
                </c:pt>
              </c:numCache>
            </c:numRef>
          </c:cat>
          <c:val>
            <c:numRef>
              <c:f>Druckabfallmessung!$E$3:$F$3</c:f>
              <c:numCache>
                <c:formatCode>General</c:formatCode>
                <c:ptCount val="2"/>
                <c:pt idx="0">
                  <c:v>8.5</c:v>
                </c:pt>
                <c:pt idx="1">
                  <c:v>8.2650000000000006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9495112"/>
        <c:axId val="69501776"/>
      </c:lineChart>
      <c:catAx>
        <c:axId val="6949511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9501776"/>
        <c:crosses val="autoZero"/>
        <c:auto val="1"/>
        <c:lblAlgn val="ctr"/>
        <c:lblOffset val="100"/>
        <c:noMultiLvlLbl val="0"/>
      </c:catAx>
      <c:valAx>
        <c:axId val="6950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Druck in [bar]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9495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Energiebedarf im Messzeitraum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Energieverbrauch in kWh</c:v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Lastganganalyse!$E$4:$F$4</c:f>
              <c:numCache>
                <c:formatCode>h:mm</c:formatCode>
                <c:ptCount val="2"/>
                <c:pt idx="0">
                  <c:v>0.3125</c:v>
                </c:pt>
                <c:pt idx="1">
                  <c:v>0.64583333333333337</c:v>
                </c:pt>
              </c:numCache>
            </c:numRef>
          </c:cat>
          <c:val>
            <c:numRef>
              <c:f>Lastganganalyse!$E$3:$F$3</c:f>
              <c:numCache>
                <c:formatCode>General</c:formatCode>
                <c:ptCount val="2"/>
                <c:pt idx="0">
                  <c:v>1566</c:v>
                </c:pt>
                <c:pt idx="1">
                  <c:v>1850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22371832"/>
        <c:axId val="722372224"/>
      </c:lineChart>
      <c:catAx>
        <c:axId val="7223718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2372224"/>
        <c:crosses val="autoZero"/>
        <c:auto val="1"/>
        <c:lblAlgn val="ctr"/>
        <c:lblOffset val="100"/>
        <c:noMultiLvlLbl val="0"/>
      </c:catAx>
      <c:valAx>
        <c:axId val="72237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Zählerstand [kWh]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2371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628649</xdr:colOff>
      <xdr:row>18</xdr:row>
      <xdr:rowOff>161926</xdr:rowOff>
    </xdr:from>
    <xdr:to>
      <xdr:col>5</xdr:col>
      <xdr:colOff>28575</xdr:colOff>
      <xdr:row>31</xdr:row>
      <xdr:rowOff>161926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240196</xdr:colOff>
      <xdr:row>0</xdr:row>
      <xdr:rowOff>190499</xdr:rowOff>
    </xdr:from>
    <xdr:to>
      <xdr:col>9</xdr:col>
      <xdr:colOff>449584</xdr:colOff>
      <xdr:row>4</xdr:row>
      <xdr:rowOff>38256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5739" y="761999"/>
          <a:ext cx="2876388" cy="7008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628649</xdr:colOff>
      <xdr:row>14</xdr:row>
      <xdr:rowOff>161926</xdr:rowOff>
    </xdr:from>
    <xdr:to>
      <xdr:col>5</xdr:col>
      <xdr:colOff>28575</xdr:colOff>
      <xdr:row>27</xdr:row>
      <xdr:rowOff>161926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240196</xdr:colOff>
      <xdr:row>0</xdr:row>
      <xdr:rowOff>190499</xdr:rowOff>
    </xdr:from>
    <xdr:to>
      <xdr:col>9</xdr:col>
      <xdr:colOff>449584</xdr:colOff>
      <xdr:row>4</xdr:row>
      <xdr:rowOff>38256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7871" y="190499"/>
          <a:ext cx="2876388" cy="7050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8"/>
  <sheetViews>
    <sheetView zoomScaleNormal="100" workbookViewId="0">
      <selection activeCell="H21" sqref="H21"/>
    </sheetView>
  </sheetViews>
  <sheetFormatPr baseColWidth="10" defaultRowHeight="15" x14ac:dyDescent="0.25"/>
  <cols>
    <col min="1" max="1" width="4.28515625" customWidth="1"/>
    <col min="2" max="2" width="4.140625" customWidth="1"/>
    <col min="3" max="3" width="54.85546875" customWidth="1"/>
    <col min="4" max="4" width="16.42578125" customWidth="1"/>
    <col min="5" max="5" width="14.85546875" customWidth="1"/>
    <col min="6" max="6" width="15" customWidth="1"/>
    <col min="8" max="8" width="28.5703125" customWidth="1"/>
  </cols>
  <sheetData>
    <row r="2" spans="3:8" ht="21.75" thickBot="1" x14ac:dyDescent="0.4">
      <c r="C2" s="9" t="s">
        <v>0</v>
      </c>
      <c r="D2" s="1"/>
      <c r="E2" s="1" t="s">
        <v>5</v>
      </c>
      <c r="F2" s="1" t="s">
        <v>6</v>
      </c>
    </row>
    <row r="3" spans="3:8" x14ac:dyDescent="0.25">
      <c r="C3" s="1" t="s">
        <v>29</v>
      </c>
      <c r="D3" s="1" t="s">
        <v>1</v>
      </c>
      <c r="E3" s="10">
        <v>8.5</v>
      </c>
      <c r="F3" s="11">
        <v>8.2650000000000006</v>
      </c>
    </row>
    <row r="4" spans="3:8" ht="15.75" thickBot="1" x14ac:dyDescent="0.3">
      <c r="C4" s="1" t="s">
        <v>30</v>
      </c>
      <c r="D4" s="1" t="s">
        <v>2</v>
      </c>
      <c r="E4" s="12">
        <v>0.3125</v>
      </c>
      <c r="F4" s="13">
        <v>0.31597222222222221</v>
      </c>
    </row>
    <row r="6" spans="3:8" x14ac:dyDescent="0.25">
      <c r="C6" s="1" t="s">
        <v>7</v>
      </c>
      <c r="D6" s="1" t="s">
        <v>4</v>
      </c>
      <c r="E6" s="3">
        <f>F4-E4</f>
        <v>3.4722222222222099E-3</v>
      </c>
    </row>
    <row r="7" spans="3:8" x14ac:dyDescent="0.25">
      <c r="C7" s="1" t="s">
        <v>8</v>
      </c>
      <c r="D7" s="1" t="s">
        <v>3</v>
      </c>
      <c r="E7" s="4">
        <f>HOUR(E6)* 60+MINUTE(E6)</f>
        <v>5</v>
      </c>
    </row>
    <row r="8" spans="3:8" ht="15.75" thickBot="1" x14ac:dyDescent="0.3">
      <c r="H8" s="7" t="s">
        <v>27</v>
      </c>
    </row>
    <row r="9" spans="3:8" x14ac:dyDescent="0.25">
      <c r="C9" s="1" t="s">
        <v>12</v>
      </c>
      <c r="D9" s="1" t="s">
        <v>9</v>
      </c>
      <c r="E9" s="14">
        <v>1.25</v>
      </c>
      <c r="H9" s="8" t="s">
        <v>26</v>
      </c>
    </row>
    <row r="10" spans="3:8" x14ac:dyDescent="0.25">
      <c r="C10" s="1" t="s">
        <v>13</v>
      </c>
      <c r="D10" s="1" t="s">
        <v>16</v>
      </c>
      <c r="E10" s="15">
        <v>500</v>
      </c>
    </row>
    <row r="11" spans="3:8" ht="15.75" thickBot="1" x14ac:dyDescent="0.3">
      <c r="C11" s="1" t="s">
        <v>14</v>
      </c>
      <c r="D11" s="1" t="s">
        <v>15</v>
      </c>
      <c r="E11" s="16">
        <v>30</v>
      </c>
    </row>
    <row r="12" spans="3:8" ht="15.75" thickBot="1" x14ac:dyDescent="0.3">
      <c r="C12" s="1" t="s">
        <v>17</v>
      </c>
      <c r="D12" s="1" t="s">
        <v>9</v>
      </c>
      <c r="E12" s="5">
        <f>(PI()*(E11/2/1000)^2*E10)+E9</f>
        <v>1.6034291735288517</v>
      </c>
    </row>
    <row r="13" spans="3:8" x14ac:dyDescent="0.25">
      <c r="C13" s="1" t="s">
        <v>18</v>
      </c>
      <c r="D13" s="1" t="s">
        <v>19</v>
      </c>
      <c r="E13" s="17">
        <v>8</v>
      </c>
    </row>
    <row r="14" spans="3:8" x14ac:dyDescent="0.25">
      <c r="C14" s="1" t="s">
        <v>20</v>
      </c>
      <c r="D14" s="1" t="s">
        <v>23</v>
      </c>
      <c r="E14" s="18">
        <v>0.15</v>
      </c>
    </row>
    <row r="15" spans="3:8" ht="15.75" thickBot="1" x14ac:dyDescent="0.3">
      <c r="C15" s="1" t="s">
        <v>24</v>
      </c>
      <c r="D15" s="1" t="s">
        <v>25</v>
      </c>
      <c r="E15" s="19">
        <v>5000</v>
      </c>
    </row>
    <row r="16" spans="3:8" x14ac:dyDescent="0.25">
      <c r="E16" s="2"/>
    </row>
    <row r="17" spans="3:5" x14ac:dyDescent="0.25">
      <c r="C17" s="1" t="s">
        <v>10</v>
      </c>
      <c r="D17" s="1" t="s">
        <v>11</v>
      </c>
      <c r="E17" s="5">
        <f>(E12*(E3-F3))/E7</f>
        <v>7.5361171155855847E-2</v>
      </c>
    </row>
    <row r="18" spans="3:5" x14ac:dyDescent="0.25">
      <c r="C18" s="1" t="s">
        <v>21</v>
      </c>
      <c r="D18" s="1" t="s">
        <v>22</v>
      </c>
      <c r="E18" s="6">
        <f>E17*60*E13*E14*E15</f>
        <v>27130.021616108101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4"/>
  <sheetViews>
    <sheetView tabSelected="1" zoomScaleNormal="100" workbookViewId="0">
      <selection activeCell="H17" sqref="H17"/>
    </sheetView>
  </sheetViews>
  <sheetFormatPr baseColWidth="10" defaultRowHeight="15" x14ac:dyDescent="0.25"/>
  <cols>
    <col min="1" max="1" width="4.28515625" customWidth="1"/>
    <col min="2" max="2" width="4.140625" customWidth="1"/>
    <col min="3" max="3" width="54.85546875" customWidth="1"/>
    <col min="4" max="4" width="16.42578125" customWidth="1"/>
    <col min="5" max="5" width="14.85546875" customWidth="1"/>
    <col min="6" max="6" width="15" customWidth="1"/>
    <col min="8" max="8" width="28.5703125" customWidth="1"/>
  </cols>
  <sheetData>
    <row r="2" spans="3:8" ht="21.75" thickBot="1" x14ac:dyDescent="0.4">
      <c r="C2" s="9" t="s">
        <v>28</v>
      </c>
      <c r="D2" s="1"/>
      <c r="E2" s="1" t="s">
        <v>5</v>
      </c>
      <c r="F2" s="1" t="s">
        <v>6</v>
      </c>
    </row>
    <row r="3" spans="3:8" x14ac:dyDescent="0.25">
      <c r="C3" s="1" t="s">
        <v>31</v>
      </c>
      <c r="D3" s="1" t="s">
        <v>32</v>
      </c>
      <c r="E3" s="10">
        <v>1566</v>
      </c>
      <c r="F3" s="11">
        <v>1850</v>
      </c>
    </row>
    <row r="4" spans="3:8" ht="15.75" thickBot="1" x14ac:dyDescent="0.3">
      <c r="C4" s="1" t="s">
        <v>30</v>
      </c>
      <c r="D4" s="1" t="s">
        <v>2</v>
      </c>
      <c r="E4" s="12">
        <v>0.3125</v>
      </c>
      <c r="F4" s="13">
        <v>0.64583333333333337</v>
      </c>
    </row>
    <row r="6" spans="3:8" x14ac:dyDescent="0.25">
      <c r="C6" s="1" t="s">
        <v>7</v>
      </c>
      <c r="D6" s="1" t="s">
        <v>4</v>
      </c>
      <c r="E6" s="3">
        <f>F4-E4</f>
        <v>0.33333333333333337</v>
      </c>
    </row>
    <row r="7" spans="3:8" x14ac:dyDescent="0.25">
      <c r="C7" s="1" t="s">
        <v>8</v>
      </c>
      <c r="D7" s="1" t="s">
        <v>3</v>
      </c>
      <c r="E7" s="4">
        <f>HOUR(E6)* 60+MINUTE(E6)</f>
        <v>480</v>
      </c>
      <c r="H7" s="7" t="s">
        <v>27</v>
      </c>
    </row>
    <row r="8" spans="3:8" ht="15.75" thickBot="1" x14ac:dyDescent="0.3">
      <c r="H8" s="8" t="s">
        <v>26</v>
      </c>
    </row>
    <row r="9" spans="3:8" x14ac:dyDescent="0.25">
      <c r="C9" s="1" t="s">
        <v>18</v>
      </c>
      <c r="D9" s="1" t="s">
        <v>19</v>
      </c>
      <c r="E9" s="17">
        <v>8</v>
      </c>
    </row>
    <row r="10" spans="3:8" x14ac:dyDescent="0.25">
      <c r="C10" s="1" t="s">
        <v>20</v>
      </c>
      <c r="D10" s="1" t="s">
        <v>23</v>
      </c>
      <c r="E10" s="18">
        <v>0.15</v>
      </c>
    </row>
    <row r="11" spans="3:8" ht="15.75" thickBot="1" x14ac:dyDescent="0.3">
      <c r="C11" s="1" t="s">
        <v>24</v>
      </c>
      <c r="D11" s="1" t="s">
        <v>25</v>
      </c>
      <c r="E11" s="19">
        <v>5000</v>
      </c>
    </row>
    <row r="12" spans="3:8" x14ac:dyDescent="0.25">
      <c r="E12" s="2"/>
    </row>
    <row r="13" spans="3:8" x14ac:dyDescent="0.25">
      <c r="C13" s="1" t="s">
        <v>10</v>
      </c>
      <c r="D13" s="1" t="s">
        <v>11</v>
      </c>
      <c r="E13" s="5">
        <f>((F3-E3)/E7)/E9</f>
        <v>7.3958333333333334E-2</v>
      </c>
    </row>
    <row r="14" spans="3:8" x14ac:dyDescent="0.25">
      <c r="C14" s="1" t="s">
        <v>21</v>
      </c>
      <c r="D14" s="1" t="s">
        <v>22</v>
      </c>
      <c r="E14" s="6">
        <f>(F3-E3)/E7*E11*60*E10</f>
        <v>26625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Druckabfallmessung</vt:lpstr>
      <vt:lpstr>Lastganganalyse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 Saul</dc:creator>
  <cp:lastModifiedBy>K. Saul</cp:lastModifiedBy>
  <dcterms:created xsi:type="dcterms:W3CDTF">2017-12-12T10:04:59Z</dcterms:created>
  <dcterms:modified xsi:type="dcterms:W3CDTF">2017-12-12T11:35:16Z</dcterms:modified>
</cp:coreProperties>
</file>